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араметры" sheetId="1" state="visible" r:id="rId1"/>
    <sheet xmlns:r="http://schemas.openxmlformats.org/officeDocument/2006/relationships" name="План на 24 месяц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 ##0"/>
    <numFmt numFmtId="165" formatCode="# ##0.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6D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</cols>
  <sheetData>
    <row r="1">
      <c r="A1" s="1" t="inlineStr">
        <is>
          <t>Параметр (меняйте значения в колонке B)</t>
        </is>
      </c>
      <c r="B1" s="1" t="inlineStr">
        <is>
          <t>Значение</t>
        </is>
      </c>
    </row>
    <row r="2">
      <c r="A2" t="inlineStr">
        <is>
          <t>Продаж в месяц на полной загрузке, шт.</t>
        </is>
      </c>
      <c r="B2" s="2" t="n">
        <v>12</v>
      </c>
    </row>
    <row r="3">
      <c r="A3" t="inlineStr">
        <is>
          <t>Средняя маржа на автомобиль, ₽</t>
        </is>
      </c>
      <c r="B3" s="2" t="n">
        <v>110000</v>
      </c>
    </row>
    <row r="4">
      <c r="A4" t="inlineStr">
        <is>
          <t>Доход от кредита и страховок на машину, ₽</t>
        </is>
      </c>
      <c r="B4" s="2" t="n">
        <v>15000</v>
      </c>
    </row>
    <row r="5">
      <c r="A5" t="inlineStr">
        <is>
          <t>Месяцев до выхода на план</t>
        </is>
      </c>
      <c r="B5" s="2" t="n">
        <v>4</v>
      </c>
    </row>
    <row r="6">
      <c r="A6" t="inlineStr">
        <is>
          <t>Аренда в месяц, ₽</t>
        </is>
      </c>
      <c r="B6" s="2" t="n">
        <v>180000</v>
      </c>
    </row>
    <row r="7">
      <c r="A7" t="inlineStr">
        <is>
          <t>Сотрудников</t>
        </is>
      </c>
      <c r="B7" s="2" t="n">
        <v>4</v>
      </c>
    </row>
    <row r="8">
      <c r="A8" t="inlineStr">
        <is>
          <t>Средний оклад, ₽</t>
        </is>
      </c>
      <c r="B8" s="2" t="n">
        <v>60000</v>
      </c>
    </row>
    <row r="9">
      <c r="A9" t="inlineStr">
        <is>
          <t>Страховые взносы, %</t>
        </is>
      </c>
      <c r="B9" s="2" t="n">
        <v>30</v>
      </c>
    </row>
    <row r="10">
      <c r="A10" t="inlineStr">
        <is>
          <t>Реклама в месяц, ₽</t>
        </is>
      </c>
      <c r="B10" s="2" t="n">
        <v>120000</v>
      </c>
    </row>
    <row r="11">
      <c r="A11" t="inlineStr">
        <is>
          <t>Прочие расходы в месяц, ₽</t>
        </is>
      </c>
      <c r="B11" s="2" t="n">
        <v>60000</v>
      </c>
    </row>
    <row r="12">
      <c r="A12" t="inlineStr">
        <is>
          <t>Комиссия менеджеров от маржи, %</t>
        </is>
      </c>
      <c r="B12" s="2" t="n">
        <v>10</v>
      </c>
    </row>
    <row r="13">
      <c r="A13" t="inlineStr">
        <is>
          <t>Машин на складе</t>
        </is>
      </c>
      <c r="B13" s="2" t="n">
        <v>15</v>
      </c>
    </row>
    <row r="14">
      <c r="A14" t="inlineStr">
        <is>
          <t>Средняя себестоимость машины, ₽</t>
        </is>
      </c>
      <c r="B14" s="2" t="n">
        <v>1300000</v>
      </c>
    </row>
    <row r="15">
      <c r="A15" t="inlineStr">
        <is>
          <t>Стоимость денег, % годовых</t>
        </is>
      </c>
      <c r="B15" s="2" t="n">
        <v>18</v>
      </c>
    </row>
    <row r="16">
      <c r="A16" t="inlineStr">
        <is>
          <t>Разовые вложения в площадку, ₽</t>
        </is>
      </c>
      <c r="B16" s="2" t="n">
        <v>900000</v>
      </c>
    </row>
    <row r="17">
      <c r="A17" t="inlineStr">
        <is>
          <t>Налог от прибыли, %</t>
        </is>
      </c>
      <c r="B17" s="2" t="n">
        <v>15</v>
      </c>
    </row>
    <row r="19">
      <c r="A19" s="3" t="inlineStr">
        <is>
          <t>Постоянные расходы в месяц, ₽</t>
        </is>
      </c>
      <c r="B19" s="2">
        <f>B6+B7*B8*(1+B9/100)+B10+B11</f>
        <v/>
      </c>
    </row>
    <row r="20">
      <c r="A20" s="3" t="inlineStr">
        <is>
          <t>Деньги в складе, ₽</t>
        </is>
      </c>
      <c r="B20" s="2">
        <f>B13*B14</f>
        <v/>
      </c>
    </row>
    <row r="21">
      <c r="A21" s="3" t="inlineStr">
        <is>
          <t>Проценты на склад в месяц, ₽</t>
        </is>
      </c>
      <c r="B21" s="2">
        <f>B20*B15/100/12</f>
        <v/>
      </c>
    </row>
    <row r="22">
      <c r="A22" s="3" t="inlineStr">
        <is>
          <t>Стартовые вложения, ₽</t>
        </is>
      </c>
      <c r="B22" s="2">
        <f>B16+B20</f>
        <v/>
      </c>
    </row>
    <row r="23">
      <c r="A23" s="3" t="inlineStr">
        <is>
          <t>Точка безубыточности, машин в месяц</t>
        </is>
      </c>
      <c r="B23" s="4">
        <f>(B19+B21)/(B3+B4-B3*B12/100)</f>
        <v/>
      </c>
    </row>
    <row r="26">
      <c r="A26" t="inlineStr">
        <is>
          <t>Модель A777AA — a777aa.ru/instrumenty/biznes-plan-avtoploshchadki/. Цифры по умолчанию условные.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1" t="inlineStr">
        <is>
          <t>Месяц</t>
        </is>
      </c>
      <c r="B1" s="1" t="inlineStr">
        <is>
          <t>Продаж</t>
        </is>
      </c>
      <c r="C1" s="1" t="inlineStr">
        <is>
          <t>Валовой доход, ₽</t>
        </is>
      </c>
      <c r="D1" s="1" t="inlineStr">
        <is>
          <t>Комиссии, ₽</t>
        </is>
      </c>
      <c r="E1" s="1" t="inlineStr">
        <is>
          <t>Постоянные и проценты, ₽</t>
        </is>
      </c>
      <c r="F1" s="1" t="inlineStr">
        <is>
          <t>Прибыль до налога, ₽</t>
        </is>
      </c>
      <c r="G1" s="1" t="inlineStr">
        <is>
          <t>Налог, ₽</t>
        </is>
      </c>
      <c r="H1" s="1" t="inlineStr">
        <is>
          <t>Чистая прибыль, ₽</t>
        </is>
      </c>
      <c r="I1" s="1" t="inlineStr">
        <is>
          <t>Накопительно, ₽</t>
        </is>
      </c>
    </row>
    <row r="2">
      <c r="A2" t="n">
        <v>1</v>
      </c>
      <c r="B2">
        <f>ROUND(Параметры!$B$2*MIN(1,A2/Параметры!$B$5),1)</f>
        <v/>
      </c>
      <c r="C2" s="2">
        <f>B2*(Параметры!$B$3+Параметры!$B$4)</f>
        <v/>
      </c>
      <c r="D2" s="2">
        <f>B2*Параметры!$B$3*Параметры!$B$12/100</f>
        <v/>
      </c>
      <c r="E2" s="2">
        <f>Параметры!$B$19+Параметры!$B$21</f>
        <v/>
      </c>
      <c r="F2" s="2">
        <f>C2-D2-E2</f>
        <v/>
      </c>
      <c r="G2" s="2">
        <f>MAX(0,F2)*Параметры!$B$17/100</f>
        <v/>
      </c>
      <c r="H2" s="2">
        <f>F2-G2</f>
        <v/>
      </c>
      <c r="I2" s="2">
        <f>-Параметры!$B$22+H2</f>
        <v/>
      </c>
    </row>
    <row r="3">
      <c r="A3" t="n">
        <v>2</v>
      </c>
      <c r="B3">
        <f>ROUND(Параметры!$B$2*MIN(1,A3/Параметры!$B$5),1)</f>
        <v/>
      </c>
      <c r="C3" s="2">
        <f>B3*(Параметры!$B$3+Параметры!$B$4)</f>
        <v/>
      </c>
      <c r="D3" s="2">
        <f>B3*Параметры!$B$3*Параметры!$B$12/100</f>
        <v/>
      </c>
      <c r="E3" s="2">
        <f>Параметры!$B$19+Параметры!$B$21</f>
        <v/>
      </c>
      <c r="F3" s="2">
        <f>C3-D3-E3</f>
        <v/>
      </c>
      <c r="G3" s="2">
        <f>MAX(0,F3)*Параметры!$B$17/100</f>
        <v/>
      </c>
      <c r="H3" s="2">
        <f>F3-G3</f>
        <v/>
      </c>
      <c r="I3" s="2">
        <f>I2+H3</f>
        <v/>
      </c>
    </row>
    <row r="4">
      <c r="A4" t="n">
        <v>3</v>
      </c>
      <c r="B4">
        <f>ROUND(Параметры!$B$2*MIN(1,A4/Параметры!$B$5),1)</f>
        <v/>
      </c>
      <c r="C4" s="2">
        <f>B4*(Параметры!$B$3+Параметры!$B$4)</f>
        <v/>
      </c>
      <c r="D4" s="2">
        <f>B4*Параметры!$B$3*Параметры!$B$12/100</f>
        <v/>
      </c>
      <c r="E4" s="2">
        <f>Параметры!$B$19+Параметры!$B$21</f>
        <v/>
      </c>
      <c r="F4" s="2">
        <f>C4-D4-E4</f>
        <v/>
      </c>
      <c r="G4" s="2">
        <f>MAX(0,F4)*Параметры!$B$17/100</f>
        <v/>
      </c>
      <c r="H4" s="2">
        <f>F4-G4</f>
        <v/>
      </c>
      <c r="I4" s="2">
        <f>I3+H4</f>
        <v/>
      </c>
    </row>
    <row r="5">
      <c r="A5" t="n">
        <v>4</v>
      </c>
      <c r="B5">
        <f>ROUND(Параметры!$B$2*MIN(1,A5/Параметры!$B$5),1)</f>
        <v/>
      </c>
      <c r="C5" s="2">
        <f>B5*(Параметры!$B$3+Параметры!$B$4)</f>
        <v/>
      </c>
      <c r="D5" s="2">
        <f>B5*Параметры!$B$3*Параметры!$B$12/100</f>
        <v/>
      </c>
      <c r="E5" s="2">
        <f>Параметры!$B$19+Параметры!$B$21</f>
        <v/>
      </c>
      <c r="F5" s="2">
        <f>C5-D5-E5</f>
        <v/>
      </c>
      <c r="G5" s="2">
        <f>MAX(0,F5)*Параметры!$B$17/100</f>
        <v/>
      </c>
      <c r="H5" s="2">
        <f>F5-G5</f>
        <v/>
      </c>
      <c r="I5" s="2">
        <f>I4+H5</f>
        <v/>
      </c>
    </row>
    <row r="6">
      <c r="A6" t="n">
        <v>5</v>
      </c>
      <c r="B6">
        <f>ROUND(Параметры!$B$2*MIN(1,A6/Параметры!$B$5),1)</f>
        <v/>
      </c>
      <c r="C6" s="2">
        <f>B6*(Параметры!$B$3+Параметры!$B$4)</f>
        <v/>
      </c>
      <c r="D6" s="2">
        <f>B6*Параметры!$B$3*Параметры!$B$12/100</f>
        <v/>
      </c>
      <c r="E6" s="2">
        <f>Параметры!$B$19+Параметры!$B$21</f>
        <v/>
      </c>
      <c r="F6" s="2">
        <f>C6-D6-E6</f>
        <v/>
      </c>
      <c r="G6" s="2">
        <f>MAX(0,F6)*Параметры!$B$17/100</f>
        <v/>
      </c>
      <c r="H6" s="2">
        <f>F6-G6</f>
        <v/>
      </c>
      <c r="I6" s="2">
        <f>I5+H6</f>
        <v/>
      </c>
    </row>
    <row r="7">
      <c r="A7" t="n">
        <v>6</v>
      </c>
      <c r="B7">
        <f>ROUND(Параметры!$B$2*MIN(1,A7/Параметры!$B$5),1)</f>
        <v/>
      </c>
      <c r="C7" s="2">
        <f>B7*(Параметры!$B$3+Параметры!$B$4)</f>
        <v/>
      </c>
      <c r="D7" s="2">
        <f>B7*Параметры!$B$3*Параметры!$B$12/100</f>
        <v/>
      </c>
      <c r="E7" s="2">
        <f>Параметры!$B$19+Параметры!$B$21</f>
        <v/>
      </c>
      <c r="F7" s="2">
        <f>C7-D7-E7</f>
        <v/>
      </c>
      <c r="G7" s="2">
        <f>MAX(0,F7)*Параметры!$B$17/100</f>
        <v/>
      </c>
      <c r="H7" s="2">
        <f>F7-G7</f>
        <v/>
      </c>
      <c r="I7" s="2">
        <f>I6+H7</f>
        <v/>
      </c>
    </row>
    <row r="8">
      <c r="A8" t="n">
        <v>7</v>
      </c>
      <c r="B8">
        <f>ROUND(Параметры!$B$2*MIN(1,A8/Параметры!$B$5),1)</f>
        <v/>
      </c>
      <c r="C8" s="2">
        <f>B8*(Параметры!$B$3+Параметры!$B$4)</f>
        <v/>
      </c>
      <c r="D8" s="2">
        <f>B8*Параметры!$B$3*Параметры!$B$12/100</f>
        <v/>
      </c>
      <c r="E8" s="2">
        <f>Параметры!$B$19+Параметры!$B$21</f>
        <v/>
      </c>
      <c r="F8" s="2">
        <f>C8-D8-E8</f>
        <v/>
      </c>
      <c r="G8" s="2">
        <f>MAX(0,F8)*Параметры!$B$17/100</f>
        <v/>
      </c>
      <c r="H8" s="2">
        <f>F8-G8</f>
        <v/>
      </c>
      <c r="I8" s="2">
        <f>I7+H8</f>
        <v/>
      </c>
    </row>
    <row r="9">
      <c r="A9" t="n">
        <v>8</v>
      </c>
      <c r="B9">
        <f>ROUND(Параметры!$B$2*MIN(1,A9/Параметры!$B$5),1)</f>
        <v/>
      </c>
      <c r="C9" s="2">
        <f>B9*(Параметры!$B$3+Параметры!$B$4)</f>
        <v/>
      </c>
      <c r="D9" s="2">
        <f>B9*Параметры!$B$3*Параметры!$B$12/100</f>
        <v/>
      </c>
      <c r="E9" s="2">
        <f>Параметры!$B$19+Параметры!$B$21</f>
        <v/>
      </c>
      <c r="F9" s="2">
        <f>C9-D9-E9</f>
        <v/>
      </c>
      <c r="G9" s="2">
        <f>MAX(0,F9)*Параметры!$B$17/100</f>
        <v/>
      </c>
      <c r="H9" s="2">
        <f>F9-G9</f>
        <v/>
      </c>
      <c r="I9" s="2">
        <f>I8+H9</f>
        <v/>
      </c>
    </row>
    <row r="10">
      <c r="A10" t="n">
        <v>9</v>
      </c>
      <c r="B10">
        <f>ROUND(Параметры!$B$2*MIN(1,A10/Параметры!$B$5),1)</f>
        <v/>
      </c>
      <c r="C10" s="2">
        <f>B10*(Параметры!$B$3+Параметры!$B$4)</f>
        <v/>
      </c>
      <c r="D10" s="2">
        <f>B10*Параметры!$B$3*Параметры!$B$12/100</f>
        <v/>
      </c>
      <c r="E10" s="2">
        <f>Параметры!$B$19+Параметры!$B$21</f>
        <v/>
      </c>
      <c r="F10" s="2">
        <f>C10-D10-E10</f>
        <v/>
      </c>
      <c r="G10" s="2">
        <f>MAX(0,F10)*Параметры!$B$17/100</f>
        <v/>
      </c>
      <c r="H10" s="2">
        <f>F10-G10</f>
        <v/>
      </c>
      <c r="I10" s="2">
        <f>I9+H10</f>
        <v/>
      </c>
    </row>
    <row r="11">
      <c r="A11" t="n">
        <v>10</v>
      </c>
      <c r="B11">
        <f>ROUND(Параметры!$B$2*MIN(1,A11/Параметры!$B$5),1)</f>
        <v/>
      </c>
      <c r="C11" s="2">
        <f>B11*(Параметры!$B$3+Параметры!$B$4)</f>
        <v/>
      </c>
      <c r="D11" s="2">
        <f>B11*Параметры!$B$3*Параметры!$B$12/100</f>
        <v/>
      </c>
      <c r="E11" s="2">
        <f>Параметры!$B$19+Параметры!$B$21</f>
        <v/>
      </c>
      <c r="F11" s="2">
        <f>C11-D11-E11</f>
        <v/>
      </c>
      <c r="G11" s="2">
        <f>MAX(0,F11)*Параметры!$B$17/100</f>
        <v/>
      </c>
      <c r="H11" s="2">
        <f>F11-G11</f>
        <v/>
      </c>
      <c r="I11" s="2">
        <f>I10+H11</f>
        <v/>
      </c>
    </row>
    <row r="12">
      <c r="A12" t="n">
        <v>11</v>
      </c>
      <c r="B12">
        <f>ROUND(Параметры!$B$2*MIN(1,A12/Параметры!$B$5),1)</f>
        <v/>
      </c>
      <c r="C12" s="2">
        <f>B12*(Параметры!$B$3+Параметры!$B$4)</f>
        <v/>
      </c>
      <c r="D12" s="2">
        <f>B12*Параметры!$B$3*Параметры!$B$12/100</f>
        <v/>
      </c>
      <c r="E12" s="2">
        <f>Параметры!$B$19+Параметры!$B$21</f>
        <v/>
      </c>
      <c r="F12" s="2">
        <f>C12-D12-E12</f>
        <v/>
      </c>
      <c r="G12" s="2">
        <f>MAX(0,F12)*Параметры!$B$17/100</f>
        <v/>
      </c>
      <c r="H12" s="2">
        <f>F12-G12</f>
        <v/>
      </c>
      <c r="I12" s="2">
        <f>I11+H12</f>
        <v/>
      </c>
    </row>
    <row r="13">
      <c r="A13" t="n">
        <v>12</v>
      </c>
      <c r="B13">
        <f>ROUND(Параметры!$B$2*MIN(1,A13/Параметры!$B$5),1)</f>
        <v/>
      </c>
      <c r="C13" s="2">
        <f>B13*(Параметры!$B$3+Параметры!$B$4)</f>
        <v/>
      </c>
      <c r="D13" s="2">
        <f>B13*Параметры!$B$3*Параметры!$B$12/100</f>
        <v/>
      </c>
      <c r="E13" s="2">
        <f>Параметры!$B$19+Параметры!$B$21</f>
        <v/>
      </c>
      <c r="F13" s="2">
        <f>C13-D13-E13</f>
        <v/>
      </c>
      <c r="G13" s="2">
        <f>MAX(0,F13)*Параметры!$B$17/100</f>
        <v/>
      </c>
      <c r="H13" s="2">
        <f>F13-G13</f>
        <v/>
      </c>
      <c r="I13" s="2">
        <f>I12+H13</f>
        <v/>
      </c>
    </row>
    <row r="14">
      <c r="A14" t="n">
        <v>13</v>
      </c>
      <c r="B14">
        <f>ROUND(Параметры!$B$2*MIN(1,A14/Параметры!$B$5),1)</f>
        <v/>
      </c>
      <c r="C14" s="2">
        <f>B14*(Параметры!$B$3+Параметры!$B$4)</f>
        <v/>
      </c>
      <c r="D14" s="2">
        <f>B14*Параметры!$B$3*Параметры!$B$12/100</f>
        <v/>
      </c>
      <c r="E14" s="2">
        <f>Параметры!$B$19+Параметры!$B$21</f>
        <v/>
      </c>
      <c r="F14" s="2">
        <f>C14-D14-E14</f>
        <v/>
      </c>
      <c r="G14" s="2">
        <f>MAX(0,F14)*Параметры!$B$17/100</f>
        <v/>
      </c>
      <c r="H14" s="2">
        <f>F14-G14</f>
        <v/>
      </c>
      <c r="I14" s="2">
        <f>I13+H14</f>
        <v/>
      </c>
    </row>
    <row r="15">
      <c r="A15" t="n">
        <v>14</v>
      </c>
      <c r="B15">
        <f>ROUND(Параметры!$B$2*MIN(1,A15/Параметры!$B$5),1)</f>
        <v/>
      </c>
      <c r="C15" s="2">
        <f>B15*(Параметры!$B$3+Параметры!$B$4)</f>
        <v/>
      </c>
      <c r="D15" s="2">
        <f>B15*Параметры!$B$3*Параметры!$B$12/100</f>
        <v/>
      </c>
      <c r="E15" s="2">
        <f>Параметры!$B$19+Параметры!$B$21</f>
        <v/>
      </c>
      <c r="F15" s="2">
        <f>C15-D15-E15</f>
        <v/>
      </c>
      <c r="G15" s="2">
        <f>MAX(0,F15)*Параметры!$B$17/100</f>
        <v/>
      </c>
      <c r="H15" s="2">
        <f>F15-G15</f>
        <v/>
      </c>
      <c r="I15" s="2">
        <f>I14+H15</f>
        <v/>
      </c>
    </row>
    <row r="16">
      <c r="A16" t="n">
        <v>15</v>
      </c>
      <c r="B16">
        <f>ROUND(Параметры!$B$2*MIN(1,A16/Параметры!$B$5),1)</f>
        <v/>
      </c>
      <c r="C16" s="2">
        <f>B16*(Параметры!$B$3+Параметры!$B$4)</f>
        <v/>
      </c>
      <c r="D16" s="2">
        <f>B16*Параметры!$B$3*Параметры!$B$12/100</f>
        <v/>
      </c>
      <c r="E16" s="2">
        <f>Параметры!$B$19+Параметры!$B$21</f>
        <v/>
      </c>
      <c r="F16" s="2">
        <f>C16-D16-E16</f>
        <v/>
      </c>
      <c r="G16" s="2">
        <f>MAX(0,F16)*Параметры!$B$17/100</f>
        <v/>
      </c>
      <c r="H16" s="2">
        <f>F16-G16</f>
        <v/>
      </c>
      <c r="I16" s="2">
        <f>I15+H16</f>
        <v/>
      </c>
    </row>
    <row r="17">
      <c r="A17" t="n">
        <v>16</v>
      </c>
      <c r="B17">
        <f>ROUND(Параметры!$B$2*MIN(1,A17/Параметры!$B$5),1)</f>
        <v/>
      </c>
      <c r="C17" s="2">
        <f>B17*(Параметры!$B$3+Параметры!$B$4)</f>
        <v/>
      </c>
      <c r="D17" s="2">
        <f>B17*Параметры!$B$3*Параметры!$B$12/100</f>
        <v/>
      </c>
      <c r="E17" s="2">
        <f>Параметры!$B$19+Параметры!$B$21</f>
        <v/>
      </c>
      <c r="F17" s="2">
        <f>C17-D17-E17</f>
        <v/>
      </c>
      <c r="G17" s="2">
        <f>MAX(0,F17)*Параметры!$B$17/100</f>
        <v/>
      </c>
      <c r="H17" s="2">
        <f>F17-G17</f>
        <v/>
      </c>
      <c r="I17" s="2">
        <f>I16+H17</f>
        <v/>
      </c>
    </row>
    <row r="18">
      <c r="A18" t="n">
        <v>17</v>
      </c>
      <c r="B18">
        <f>ROUND(Параметры!$B$2*MIN(1,A18/Параметры!$B$5),1)</f>
        <v/>
      </c>
      <c r="C18" s="2">
        <f>B18*(Параметры!$B$3+Параметры!$B$4)</f>
        <v/>
      </c>
      <c r="D18" s="2">
        <f>B18*Параметры!$B$3*Параметры!$B$12/100</f>
        <v/>
      </c>
      <c r="E18" s="2">
        <f>Параметры!$B$19+Параметры!$B$21</f>
        <v/>
      </c>
      <c r="F18" s="2">
        <f>C18-D18-E18</f>
        <v/>
      </c>
      <c r="G18" s="2">
        <f>MAX(0,F18)*Параметры!$B$17/100</f>
        <v/>
      </c>
      <c r="H18" s="2">
        <f>F18-G18</f>
        <v/>
      </c>
      <c r="I18" s="2">
        <f>I17+H18</f>
        <v/>
      </c>
    </row>
    <row r="19">
      <c r="A19" t="n">
        <v>18</v>
      </c>
      <c r="B19">
        <f>ROUND(Параметры!$B$2*MIN(1,A19/Параметры!$B$5),1)</f>
        <v/>
      </c>
      <c r="C19" s="2">
        <f>B19*(Параметры!$B$3+Параметры!$B$4)</f>
        <v/>
      </c>
      <c r="D19" s="2">
        <f>B19*Параметры!$B$3*Параметры!$B$12/100</f>
        <v/>
      </c>
      <c r="E19" s="2">
        <f>Параметры!$B$19+Параметры!$B$21</f>
        <v/>
      </c>
      <c r="F19" s="2">
        <f>C19-D19-E19</f>
        <v/>
      </c>
      <c r="G19" s="2">
        <f>MAX(0,F19)*Параметры!$B$17/100</f>
        <v/>
      </c>
      <c r="H19" s="2">
        <f>F19-G19</f>
        <v/>
      </c>
      <c r="I19" s="2">
        <f>I18+H19</f>
        <v/>
      </c>
    </row>
    <row r="20">
      <c r="A20" t="n">
        <v>19</v>
      </c>
      <c r="B20">
        <f>ROUND(Параметры!$B$2*MIN(1,A20/Параметры!$B$5),1)</f>
        <v/>
      </c>
      <c r="C20" s="2">
        <f>B20*(Параметры!$B$3+Параметры!$B$4)</f>
        <v/>
      </c>
      <c r="D20" s="2">
        <f>B20*Параметры!$B$3*Параметры!$B$12/100</f>
        <v/>
      </c>
      <c r="E20" s="2">
        <f>Параметры!$B$19+Параметры!$B$21</f>
        <v/>
      </c>
      <c r="F20" s="2">
        <f>C20-D20-E20</f>
        <v/>
      </c>
      <c r="G20" s="2">
        <f>MAX(0,F20)*Параметры!$B$17/100</f>
        <v/>
      </c>
      <c r="H20" s="2">
        <f>F20-G20</f>
        <v/>
      </c>
      <c r="I20" s="2">
        <f>I19+H20</f>
        <v/>
      </c>
    </row>
    <row r="21">
      <c r="A21" t="n">
        <v>20</v>
      </c>
      <c r="B21">
        <f>ROUND(Параметры!$B$2*MIN(1,A21/Параметры!$B$5),1)</f>
        <v/>
      </c>
      <c r="C21" s="2">
        <f>B21*(Параметры!$B$3+Параметры!$B$4)</f>
        <v/>
      </c>
      <c r="D21" s="2">
        <f>B21*Параметры!$B$3*Параметры!$B$12/100</f>
        <v/>
      </c>
      <c r="E21" s="2">
        <f>Параметры!$B$19+Параметры!$B$21</f>
        <v/>
      </c>
      <c r="F21" s="2">
        <f>C21-D21-E21</f>
        <v/>
      </c>
      <c r="G21" s="2">
        <f>MAX(0,F21)*Параметры!$B$17/100</f>
        <v/>
      </c>
      <c r="H21" s="2">
        <f>F21-G21</f>
        <v/>
      </c>
      <c r="I21" s="2">
        <f>I20+H21</f>
        <v/>
      </c>
    </row>
    <row r="22">
      <c r="A22" t="n">
        <v>21</v>
      </c>
      <c r="B22">
        <f>ROUND(Параметры!$B$2*MIN(1,A22/Параметры!$B$5),1)</f>
        <v/>
      </c>
      <c r="C22" s="2">
        <f>B22*(Параметры!$B$3+Параметры!$B$4)</f>
        <v/>
      </c>
      <c r="D22" s="2">
        <f>B22*Параметры!$B$3*Параметры!$B$12/100</f>
        <v/>
      </c>
      <c r="E22" s="2">
        <f>Параметры!$B$19+Параметры!$B$21</f>
        <v/>
      </c>
      <c r="F22" s="2">
        <f>C22-D22-E22</f>
        <v/>
      </c>
      <c r="G22" s="2">
        <f>MAX(0,F22)*Параметры!$B$17/100</f>
        <v/>
      </c>
      <c r="H22" s="2">
        <f>F22-G22</f>
        <v/>
      </c>
      <c r="I22" s="2">
        <f>I21+H22</f>
        <v/>
      </c>
    </row>
    <row r="23">
      <c r="A23" t="n">
        <v>22</v>
      </c>
      <c r="B23">
        <f>ROUND(Параметры!$B$2*MIN(1,A23/Параметры!$B$5),1)</f>
        <v/>
      </c>
      <c r="C23" s="2">
        <f>B23*(Параметры!$B$3+Параметры!$B$4)</f>
        <v/>
      </c>
      <c r="D23" s="2">
        <f>B23*Параметры!$B$3*Параметры!$B$12/100</f>
        <v/>
      </c>
      <c r="E23" s="2">
        <f>Параметры!$B$19+Параметры!$B$21</f>
        <v/>
      </c>
      <c r="F23" s="2">
        <f>C23-D23-E23</f>
        <v/>
      </c>
      <c r="G23" s="2">
        <f>MAX(0,F23)*Параметры!$B$17/100</f>
        <v/>
      </c>
      <c r="H23" s="2">
        <f>F23-G23</f>
        <v/>
      </c>
      <c r="I23" s="2">
        <f>I22+H23</f>
        <v/>
      </c>
    </row>
    <row r="24">
      <c r="A24" t="n">
        <v>23</v>
      </c>
      <c r="B24">
        <f>ROUND(Параметры!$B$2*MIN(1,A24/Параметры!$B$5),1)</f>
        <v/>
      </c>
      <c r="C24" s="2">
        <f>B24*(Параметры!$B$3+Параметры!$B$4)</f>
        <v/>
      </c>
      <c r="D24" s="2">
        <f>B24*Параметры!$B$3*Параметры!$B$12/100</f>
        <v/>
      </c>
      <c r="E24" s="2">
        <f>Параметры!$B$19+Параметры!$B$21</f>
        <v/>
      </c>
      <c r="F24" s="2">
        <f>C24-D24-E24</f>
        <v/>
      </c>
      <c r="G24" s="2">
        <f>MAX(0,F24)*Параметры!$B$17/100</f>
        <v/>
      </c>
      <c r="H24" s="2">
        <f>F24-G24</f>
        <v/>
      </c>
      <c r="I24" s="2">
        <f>I23+H24</f>
        <v/>
      </c>
    </row>
    <row r="25">
      <c r="A25" t="n">
        <v>24</v>
      </c>
      <c r="B25">
        <f>ROUND(Параметры!$B$2*MIN(1,A25/Параметры!$B$5),1)</f>
        <v/>
      </c>
      <c r="C25" s="2">
        <f>B25*(Параметры!$B$3+Параметры!$B$4)</f>
        <v/>
      </c>
      <c r="D25" s="2">
        <f>B25*Параметры!$B$3*Параметры!$B$12/100</f>
        <v/>
      </c>
      <c r="E25" s="2">
        <f>Параметры!$B$19+Параметры!$B$21</f>
        <v/>
      </c>
      <c r="F25" s="2">
        <f>C25-D25-E25</f>
        <v/>
      </c>
      <c r="G25" s="2">
        <f>MAX(0,F25)*Параметры!$B$17/100</f>
        <v/>
      </c>
      <c r="H25" s="2">
        <f>F25-G25</f>
        <v/>
      </c>
      <c r="I25" s="2">
        <f>I24+H25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A777AA</dc:creator>
  <dcterms:created xmlns:dcterms="http://purl.org/dc/terms/" xmlns:xsi="http://www.w3.org/2001/XMLSchema-instance" xsi:type="dcterms:W3CDTF">2026-10-12T20:19:30Z</dcterms:created>
  <dcterms:modified xmlns:dcterms="http://purl.org/dc/terms/" xmlns:xsi="http://www.w3.org/2001/XMLSchema-instance" xsi:type="dcterms:W3CDTF">2026-10-12T20:19:30Z</dcterms:modified>
</cp:coreProperties>
</file>